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3. MART\"/>
    </mc:Choice>
  </mc:AlternateContent>
  <xr:revisionPtr revIDLastSave="0" documentId="13_ncr:1_{793D5B5A-7E07-48EF-B8CF-27396ACC52CE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<sst xmlns="http://schemas.openxmlformats.org/spreadsheetml/2006/main" count="50" uniqueCount="42">
  <si>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</si>
  <si>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</si>
  <si>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</si>
  <si>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</si>
  <si>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</si>
  <si>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</si>
  <si>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</si>
  <si>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</si>
  <si>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</si>
  <si>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</si>
  <si>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</si>
  <si>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</si>
  <si>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</si>
  <si>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</si>
  <si>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</si>
  <si>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</si>
  <si>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</si>
  <si>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</si>
  <si>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</si>
  <si>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</si>
  <si>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</si>
  <si>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</si>
  <si>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</si>
  <si>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</si>
  <si>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</si>
  <si>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</si>
  <si>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</si>
  <si>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</si>
  <si>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</si>
  <si>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</si>
  <si>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</si>
  <si>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</si>
  <si>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</si>
  <si>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</si>
  <si>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</si>
  <si>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ALDEMİRLER SANAYİ</t>
  </si>
  <si>
    <t>EŞREF AYDIN</t>
  </si>
  <si>
    <t>HASAN YILDIRIM</t>
  </si>
  <si>
    <t>EGE SEFERİ</t>
  </si>
  <si>
    <t>42 ATG 309</t>
  </si>
  <si>
    <t>29,03,2024</t>
  </si>
  <si>
    <t>MASRAF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</si>
</sst>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I17" sqref="I17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65" t="s">
        <v>37</v>
      </c>
      <c r="C2" s="66"/>
      <c r="D2" s="2" t="s">
        <v>2</v>
      </c>
      <c r="E2" s="67" t="s">
        <v>38</v>
      </c>
      <c r="F2" s="67"/>
      <c r="G2" s="67"/>
      <c r="H2" s="67"/>
      <c r="I2" s="67"/>
      <c r="J2" s="67"/>
      <c r="K2" s="3" t="s">
        <v>3</v>
      </c>
      <c r="L2" s="4">
        <f ca="1">TODAY()</f>
        <v>45383</v>
      </c>
      <c r="M2" s="1"/>
      <c r="N2" s="1"/>
      <c r="O2" s="1"/>
      <c r="P2" s="1"/>
      <c r="Q2" s="1"/>
      <c r="R2" s="1"/>
    </row>
    <row r="3" spans="1:27" x14ac:dyDescent="0.25">
      <c r="A3" s="61" t="s">
        <v>4</v>
      </c>
      <c r="B3" s="61"/>
      <c r="C3" s="61"/>
      <c r="D3" s="61"/>
      <c r="E3" s="61"/>
      <c r="F3" s="6"/>
      <c r="G3" s="61" t="s">
        <v>5</v>
      </c>
      <c r="H3" s="61"/>
      <c r="I3" s="61"/>
      <c r="J3" s="61"/>
      <c r="K3" s="61"/>
      <c r="L3" s="61"/>
      <c r="M3" s="1"/>
      <c r="N3" s="1"/>
      <c r="O3" s="1"/>
      <c r="P3" s="1"/>
      <c r="Q3" s="1"/>
      <c r="R3" s="1"/>
    </row>
    <row r="4" spans="1:27" x14ac:dyDescent="0.25">
      <c r="A4" s="62" t="s">
        <v>6</v>
      </c>
      <c r="B4" s="63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59" t="s">
        <v>35</v>
      </c>
      <c r="B5" s="60"/>
      <c r="C5" s="10" t="s">
        <v>40</v>
      </c>
      <c r="D5" s="11"/>
      <c r="E5" s="12">
        <v>120000</v>
      </c>
      <c r="F5" s="1"/>
      <c r="G5" s="13" t="str">
        <f t="shared" ref="G5" si="0">IF(A5="","",(A5))</f>
        <v>ALDEMİRLER SANAYİ</v>
      </c>
      <c r="H5" s="12"/>
      <c r="I5" s="12"/>
      <c r="J5" s="12"/>
      <c r="K5" s="12">
        <f>IF(G5="","",SUM(E5-H5-I5-J5))</f>
        <v>120000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59" t="s">
        <v>36</v>
      </c>
      <c r="B6" s="60"/>
      <c r="C6" s="10" t="s">
        <v>40</v>
      </c>
      <c r="D6" s="11"/>
      <c r="E6" s="12">
        <v>44500</v>
      </c>
      <c r="F6" s="1"/>
      <c r="G6" s="13" t="str">
        <f>IF(A6="","",(A6))</f>
        <v>EŞREF AYDIN</v>
      </c>
      <c r="H6" s="12"/>
      <c r="I6" s="12"/>
      <c r="J6" s="12"/>
      <c r="K6" s="12">
        <f t="shared" ref="K6:K19" si="1">IF(G6="","",SUM(E6-H6-I6-J6))</f>
        <v>44500</v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59"/>
      <c r="B7" s="6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59"/>
      <c r="B8" s="60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59"/>
      <c r="B9" s="60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59"/>
      <c r="B10" s="60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59"/>
      <c r="B11" s="60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59"/>
      <c r="B12" s="60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59"/>
      <c r="B13" s="60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59"/>
      <c r="B14" s="60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59"/>
      <c r="B15" s="60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59"/>
      <c r="B16" s="60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59"/>
      <c r="B17" s="60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59"/>
      <c r="B18" s="60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59"/>
      <c r="B19" s="60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59"/>
      <c r="B20" s="60"/>
      <c r="C20" s="10"/>
      <c r="D20" s="11"/>
      <c r="E20" s="11"/>
      <c r="F20" s="1"/>
      <c r="G20" s="14" t="s">
        <v>16</v>
      </c>
      <c r="H20" s="15">
        <v>5000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59"/>
      <c r="B21" s="6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34</v>
      </c>
      <c r="B22" s="27" t="s">
        <v>39</v>
      </c>
      <c r="C22" s="27"/>
      <c r="D22" s="16" t="s">
        <v>17</v>
      </c>
      <c r="E22" s="17">
        <f>SUM(E5:E21)</f>
        <v>164500</v>
      </c>
      <c r="F22" s="1"/>
      <c r="G22" s="16" t="s">
        <v>17</v>
      </c>
      <c r="H22" s="17">
        <f>SUM(H5:H21)</f>
        <v>5000</v>
      </c>
      <c r="I22" s="17">
        <f>SUM(I5:I21)</f>
        <v>0</v>
      </c>
      <c r="J22" s="17">
        <f>SUM(J5:J21)</f>
        <v>0</v>
      </c>
      <c r="K22" s="17">
        <f>SUM(K5:K21)</f>
        <v>164500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1" t="s">
        <v>10</v>
      </c>
      <c r="B24" s="61"/>
      <c r="C24" s="5" t="s">
        <v>18</v>
      </c>
      <c r="D24" s="5" t="s">
        <v>19</v>
      </c>
      <c r="E24" s="5" t="s">
        <v>20</v>
      </c>
      <c r="F24" s="1"/>
      <c r="G24" s="61" t="s">
        <v>21</v>
      </c>
      <c r="H24" s="61"/>
      <c r="I24" s="61"/>
      <c r="J24" s="61"/>
      <c r="K24" s="61"/>
      <c r="L24" s="1"/>
      <c r="M24" s="1"/>
      <c r="N24" s="1"/>
      <c r="O24" s="1"/>
      <c r="P24" s="1"/>
      <c r="Q24" s="1"/>
      <c r="R24" s="1"/>
    </row>
    <row r="25" spans="1:18" x14ac:dyDescent="0.25">
      <c r="A25" s="54" t="s">
        <v>22</v>
      </c>
      <c r="B25" s="54"/>
      <c r="C25" s="18">
        <v>17649</v>
      </c>
      <c r="D25" s="18">
        <v>18723</v>
      </c>
      <c r="E25" s="19">
        <f>IF(C25="","",SUM(D25-C25))</f>
        <v>1074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4" t="s">
        <v>25</v>
      </c>
      <c r="B26" s="54"/>
      <c r="C26" s="20">
        <v>3400</v>
      </c>
      <c r="D26" s="21"/>
      <c r="E26" s="20">
        <f>IF(C26="","",SUM(C26/E25))</f>
        <v>3.1657355679702048</v>
      </c>
      <c r="F26" s="1"/>
      <c r="G26" s="11" t="s">
        <v>26</v>
      </c>
      <c r="H26" s="12">
        <v>3400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4" t="s">
        <v>27</v>
      </c>
      <c r="B27" s="54"/>
      <c r="C27" s="20">
        <f>IF(H33="","",(H33))</f>
        <v>5000</v>
      </c>
      <c r="D27" s="21"/>
      <c r="E27" s="22">
        <f>SUM(C27/E22)</f>
        <v>3.0395136778115502E-2</v>
      </c>
      <c r="F27" s="1"/>
      <c r="G27" s="11" t="s">
        <v>41</v>
      </c>
      <c r="H27" s="12">
        <v>1600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/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6" t="s">
        <v>28</v>
      </c>
      <c r="B29" s="57"/>
      <c r="C29" s="5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49"/>
      <c r="B30" s="5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49"/>
      <c r="B33" s="50"/>
      <c r="C33" s="12"/>
      <c r="D33" s="1"/>
      <c r="E33" s="1"/>
      <c r="F33" s="1"/>
      <c r="G33" s="16" t="s">
        <v>17</v>
      </c>
      <c r="H33" s="17">
        <f>IF(H22="","",SUM(H26:H32))</f>
        <v>5000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1" t="s">
        <v>17</v>
      </c>
      <c r="B34" s="52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3" t="s">
        <v>29</v>
      </c>
      <c r="B36" s="53"/>
      <c r="C36" s="15">
        <f>SUM(H36+C34)</f>
        <v>0</v>
      </c>
      <c r="D36" s="1"/>
      <c r="E36" s="1"/>
      <c r="F36" s="1"/>
      <c r="G36" s="26" t="s">
        <v>30</v>
      </c>
      <c r="H36" s="15">
        <f>IF(H33="","",SUM(H22-H33))</f>
        <v>0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5" t="s">
        <v>37</v>
      </c>
      <c r="B38" s="55"/>
      <c r="C38" s="1"/>
      <c r="D38" s="1"/>
      <c r="E38" s="1"/>
      <c r="F38" s="1"/>
      <c r="G38" s="1"/>
      <c r="H38" s="1"/>
      <c r="I38" s="1"/>
      <c r="J38" s="1"/>
      <c r="K38" s="48" t="s">
        <v>31</v>
      </c>
      <c r="L38" s="48"/>
      <c r="M38" s="1"/>
      <c r="N38" s="1"/>
      <c r="O38" s="1"/>
      <c r="P38" s="1"/>
      <c r="Q38" s="1"/>
      <c r="R38" s="1"/>
    </row>
    <row r="39" spans="1:18" x14ac:dyDescent="0.25">
      <c r="A39" s="48" t="s">
        <v>32</v>
      </c>
      <c r="B39" s="48"/>
      <c r="C39" s="1"/>
      <c r="D39" s="1"/>
      <c r="E39" s="1"/>
      <c r="F39" s="1"/>
      <c r="G39" s="1"/>
      <c r="H39" s="1"/>
      <c r="I39" s="1"/>
      <c r="J39" s="1"/>
      <c r="K39" s="48" t="s">
        <v>33</v>
      </c>
      <c r="L39" s="48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2024-04-01T07:38:59Z</cp:lastPrinted>
  <dcterms:created xsi:type="dcterms:W3CDTF">2022-08-24T05:29:34Z</dcterms:created>
  <dcterms:modified xsi:type="dcterms:W3CDTF">2024-04-01T13:59:47Z</dcterms:modified>
</cp:coreProperties>
</file>